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6060" activeTab="1"/>
  </bookViews>
  <sheets>
    <sheet name="Itemized Expenses" sheetId="4" r:id="rId1"/>
    <sheet name="Balance Sheet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1" i="4" l="1"/>
  <c r="F81" i="4"/>
  <c r="F72" i="4"/>
  <c r="D80" i="4"/>
  <c r="D72" i="4"/>
  <c r="B20" i="3"/>
  <c r="B22" i="3"/>
  <c r="B16" i="3"/>
  <c r="B17" i="3"/>
  <c r="B18" i="3"/>
  <c r="B19" i="3"/>
  <c r="B21" i="3"/>
  <c r="B24" i="3"/>
  <c r="B9" i="3"/>
  <c r="B28" i="3"/>
  <c r="C24" i="3"/>
  <c r="C9" i="3"/>
  <c r="D26" i="4"/>
  <c r="L3" i="4"/>
  <c r="F8" i="4"/>
  <c r="F26" i="4"/>
  <c r="D42" i="4"/>
  <c r="F42" i="4"/>
  <c r="D30" i="4"/>
  <c r="D31" i="4"/>
  <c r="D32" i="4"/>
  <c r="D33" i="4"/>
  <c r="D34" i="4"/>
  <c r="D36" i="4"/>
  <c r="D37" i="4"/>
  <c r="D41" i="4"/>
  <c r="D12" i="4"/>
  <c r="D13" i="4"/>
  <c r="D14" i="4"/>
  <c r="D16" i="4"/>
  <c r="D17" i="4"/>
  <c r="D19" i="4"/>
  <c r="D20" i="4"/>
  <c r="D25" i="4"/>
  <c r="D3" i="4"/>
  <c r="D4" i="4"/>
  <c r="D6" i="4"/>
  <c r="D8" i="4"/>
</calcChain>
</file>

<file path=xl/connections.xml><?xml version="1.0" encoding="utf-8"?>
<connections xmlns="http://schemas.openxmlformats.org/spreadsheetml/2006/main">
  <connection id="1" name="Download.csv" type="6" refreshedVersion="0" background="1" saveData="1">
    <textPr fileType="mac" sourceFile="MacDisk:Users:vshanmug:Documents:MSCF:Floods:Accounts:Download.csv" comma="1">
      <textFields>
        <textField/>
      </textFields>
    </textPr>
  </connection>
</connections>
</file>

<file path=xl/sharedStrings.xml><?xml version="1.0" encoding="utf-8"?>
<sst xmlns="http://schemas.openxmlformats.org/spreadsheetml/2006/main" count="176" uniqueCount="102">
  <si>
    <t>Cash</t>
  </si>
  <si>
    <t>Check</t>
  </si>
  <si>
    <t>Total</t>
  </si>
  <si>
    <t>Receivables</t>
  </si>
  <si>
    <t>Payables</t>
  </si>
  <si>
    <t xml:space="preserve">Chennai - 1 </t>
  </si>
  <si>
    <t>Donations</t>
  </si>
  <si>
    <t>$1 = INR 66</t>
  </si>
  <si>
    <t>Just update the $ amount below so balance is adjusted</t>
  </si>
  <si>
    <t>Item</t>
  </si>
  <si>
    <t>Count</t>
  </si>
  <si>
    <t>Unit Price</t>
  </si>
  <si>
    <t>Running Balance</t>
  </si>
  <si>
    <t>Status</t>
  </si>
  <si>
    <t>Water</t>
  </si>
  <si>
    <t>Delivered</t>
  </si>
  <si>
    <t>Blanket</t>
  </si>
  <si>
    <t>Local shipping</t>
  </si>
  <si>
    <t>Truck</t>
  </si>
  <si>
    <t>Trip Total</t>
  </si>
  <si>
    <t>Cuddalore - 1</t>
  </si>
  <si>
    <t>Rice - 5 kg pack</t>
  </si>
  <si>
    <t>Dal - 0.5 kg packet</t>
  </si>
  <si>
    <t>Sanitary Napkins</t>
  </si>
  <si>
    <t>Mosquito Coils</t>
  </si>
  <si>
    <t>Blankets</t>
  </si>
  <si>
    <t>Bath soap - 75gms</t>
  </si>
  <si>
    <t>Bath soap - 50gms</t>
  </si>
  <si>
    <t>Detergent - 75 gms</t>
  </si>
  <si>
    <t>Shipping Soaps</t>
  </si>
  <si>
    <t>Local packing, loading labor</t>
  </si>
  <si>
    <t>Chennai - 2</t>
  </si>
  <si>
    <t>Water - 1 lt bottles</t>
  </si>
  <si>
    <t>Rice - 30 kg bags</t>
  </si>
  <si>
    <t>Dal - 50 kg</t>
  </si>
  <si>
    <t>Dal - 50 kg bags</t>
  </si>
  <si>
    <t>T-Shirts</t>
  </si>
  <si>
    <t>Nighties</t>
  </si>
  <si>
    <t>Lungis</t>
  </si>
  <si>
    <t>Local shipping (blankets)</t>
  </si>
  <si>
    <t>Local shipping (t-shirts)</t>
  </si>
  <si>
    <t>Cuddalore - 2</t>
  </si>
  <si>
    <t>Nandakumar Ranganathan</t>
  </si>
  <si>
    <t>Rest of the items</t>
  </si>
  <si>
    <t>Nanda led this</t>
  </si>
  <si>
    <t>Truck &amp; Diesel</t>
  </si>
  <si>
    <t>Grocery kit</t>
  </si>
  <si>
    <t>40 kits were given by neighbours in pollachi seeing MSCF efforts</t>
  </si>
  <si>
    <t>- Mosquito Coil</t>
  </si>
  <si>
    <t>- Match box</t>
  </si>
  <si>
    <t>- Odomos</t>
  </si>
  <si>
    <t>- Rice 5 kg</t>
  </si>
  <si>
    <t>- Dal 0.5 kg</t>
  </si>
  <si>
    <t>- Oil 1 littre</t>
  </si>
  <si>
    <t>- Chilly Powder 100gm</t>
  </si>
  <si>
    <t>- Chillies 0.25 kg</t>
  </si>
  <si>
    <t>- Turmeric Powder 100 gm</t>
  </si>
  <si>
    <t>- Salt 1 kg</t>
  </si>
  <si>
    <t>- Mustard 100gm</t>
  </si>
  <si>
    <t>- Samba Ravai 0.5 kg</t>
  </si>
  <si>
    <t>- Tamarind 0.25 kg</t>
  </si>
  <si>
    <t xml:space="preserve">- Bath Soap </t>
  </si>
  <si>
    <t>- Washing Soap</t>
  </si>
  <si>
    <t>- Penoil</t>
  </si>
  <si>
    <t>- Milk Powder</t>
  </si>
  <si>
    <t>Shipment 1</t>
  </si>
  <si>
    <t>Shipment 2</t>
  </si>
  <si>
    <t>Shipment 3</t>
  </si>
  <si>
    <t>Shipment 4</t>
  </si>
  <si>
    <t>Total Expenses</t>
  </si>
  <si>
    <t>USD</t>
  </si>
  <si>
    <t>INR</t>
  </si>
  <si>
    <t>USD (@ INR 66)</t>
  </si>
  <si>
    <t>Settled</t>
  </si>
  <si>
    <t>Total Received</t>
  </si>
  <si>
    <t>Total Spent</t>
  </si>
  <si>
    <t>Flood Relief Balance</t>
  </si>
  <si>
    <t>PayPal (after fees)</t>
  </si>
  <si>
    <t>INR (@ INR 66)</t>
  </si>
  <si>
    <t>Verify SunTrust account for the check deposits.</t>
  </si>
  <si>
    <t>These are confirmed receipts from PayPal account.</t>
  </si>
  <si>
    <t>Dettol</t>
  </si>
  <si>
    <t>Saree</t>
  </si>
  <si>
    <t>Towel</t>
  </si>
  <si>
    <t>Diesel and Labor</t>
  </si>
  <si>
    <t>Receipt #</t>
  </si>
  <si>
    <t>19/02/2016 Chennai - 3</t>
  </si>
  <si>
    <t>Ayappakkam Village</t>
  </si>
  <si>
    <t>Member 1</t>
  </si>
  <si>
    <t>Member 2</t>
  </si>
  <si>
    <t>Member 3</t>
  </si>
  <si>
    <t>Member 4</t>
  </si>
  <si>
    <t>Member 5</t>
  </si>
  <si>
    <t>Member 6</t>
  </si>
  <si>
    <t>Member 7</t>
  </si>
  <si>
    <t>Rice</t>
  </si>
  <si>
    <t>Dal</t>
  </si>
  <si>
    <t>Mat</t>
  </si>
  <si>
    <t>Bedsheets</t>
  </si>
  <si>
    <t>MSCF contribution</t>
  </si>
  <si>
    <t>Shipment 5</t>
  </si>
  <si>
    <t>Unrecorded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</si>
</sst>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b/>
      <sz val="10"/>
      <color indexed="8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Inconsolata"/>
    </font>
    <font>
      <sz val="10"/>
      <name val="Inconsolata"/>
    </font>
    <font>
      <sz val="10"/>
      <color rgb="FF222222"/>
      <name val="Arial"/>
    </font>
    <font>
      <sz val="10"/>
      <color rgb="FF000000"/>
      <name val="Arial"/>
    </font>
    <font>
      <b/>
      <sz val="10"/>
      <color rgb="FF222222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AA84F"/>
        <bgColor rgb="FF6AA84F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9FC5E8"/>
        <bgColor rgb="FF9FC5E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rgb="FFF9CB9C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0" fillId="3" borderId="0" xfId="0" applyFill="1"/>
    <xf numFmtId="0" fontId="0" fillId="0" borderId="0" xfId="0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/>
    <xf numFmtId="14" fontId="5" fillId="4" borderId="0" xfId="0" applyNumberFormat="1" applyFont="1" applyFill="1" applyAlignment="1"/>
    <xf numFmtId="0" fontId="5" fillId="4" borderId="0" xfId="0" applyFont="1" applyFill="1" applyAlignment="1"/>
    <xf numFmtId="0" fontId="0" fillId="0" borderId="0" xfId="0" applyFont="1" applyAlignment="1"/>
    <xf numFmtId="0" fontId="6" fillId="0" borderId="0" xfId="0" applyFont="1" applyAlignment="1"/>
    <xf numFmtId="0" fontId="6" fillId="5" borderId="0" xfId="0" applyFont="1" applyFill="1" applyAlignment="1"/>
    <xf numFmtId="0" fontId="6" fillId="8" borderId="0" xfId="0" applyFont="1" applyFill="1" applyAlignment="1"/>
    <xf numFmtId="0" fontId="6" fillId="8" borderId="0" xfId="0" applyFont="1" applyFill="1"/>
    <xf numFmtId="3" fontId="6" fillId="8" borderId="0" xfId="0" applyNumberFormat="1" applyFont="1" applyFill="1"/>
    <xf numFmtId="3" fontId="5" fillId="7" borderId="0" xfId="0" applyNumberFormat="1" applyFont="1" applyFill="1"/>
    <xf numFmtId="0" fontId="6" fillId="0" borderId="0" xfId="0" applyFont="1"/>
    <xf numFmtId="0" fontId="6" fillId="0" borderId="0" xfId="0" applyFont="1" applyAlignment="1">
      <alignment wrapText="1"/>
    </xf>
    <xf numFmtId="14" fontId="5" fillId="6" borderId="0" xfId="0" applyNumberFormat="1" applyFont="1" applyFill="1" applyAlignment="1"/>
    <xf numFmtId="0" fontId="5" fillId="6" borderId="0" xfId="0" applyFont="1" applyFill="1" applyAlignment="1"/>
    <xf numFmtId="0" fontId="6" fillId="2" borderId="0" xfId="0" applyFont="1" applyFill="1" applyAlignment="1"/>
    <xf numFmtId="0" fontId="5" fillId="0" borderId="0" xfId="0" applyFont="1" applyAlignment="1"/>
    <xf numFmtId="0" fontId="5" fillId="2" borderId="0" xfId="0" applyFont="1" applyFill="1" applyAlignment="1"/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0" fillId="3" borderId="0" xfId="0" applyFont="1" applyFill="1" applyAlignment="1"/>
    <xf numFmtId="0" fontId="6" fillId="3" borderId="0" xfId="0" applyFont="1" applyFill="1" applyAlignment="1"/>
    <xf numFmtId="0" fontId="6" fillId="0" borderId="0" xfId="0" applyFont="1" applyFill="1" applyAlignment="1"/>
    <xf numFmtId="3" fontId="7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 applyAlignment="1"/>
    <xf numFmtId="3" fontId="7" fillId="0" borderId="0" xfId="0" applyNumberFormat="1" applyFont="1" applyFill="1" applyAlignment="1"/>
    <xf numFmtId="3" fontId="8" fillId="0" borderId="0" xfId="0" applyNumberFormat="1" applyFont="1" applyFill="1" applyAlignment="1"/>
    <xf numFmtId="14" fontId="6" fillId="0" borderId="0" xfId="0" applyNumberFormat="1" applyFont="1" applyFill="1" applyAlignment="1"/>
    <xf numFmtId="18" fontId="6" fillId="0" borderId="0" xfId="0" applyNumberFormat="1" applyFont="1" applyFill="1" applyAlignment="1"/>
    <xf numFmtId="4" fontId="4" fillId="0" borderId="0" xfId="0" applyNumberFormat="1" applyFont="1" applyFill="1" applyAlignment="1"/>
    <xf numFmtId="3" fontId="6" fillId="0" borderId="0" xfId="0" applyNumberFormat="1" applyFont="1" applyFill="1"/>
    <xf numFmtId="0" fontId="7" fillId="0" borderId="0" xfId="0" applyFont="1" applyFill="1"/>
    <xf numFmtId="0" fontId="5" fillId="0" borderId="0" xfId="0" applyFont="1" applyFill="1"/>
    <xf numFmtId="0" fontId="7" fillId="0" borderId="0" xfId="0" applyFont="1" applyFill="1" applyAlignment="1"/>
    <xf numFmtId="0" fontId="10" fillId="0" borderId="0" xfId="0" applyFont="1"/>
    <xf numFmtId="0" fontId="1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1" fillId="0" borderId="0" xfId="0" applyFont="1" applyAlignment="1"/>
    <xf numFmtId="0" fontId="11" fillId="0" borderId="0" xfId="0" applyFont="1" applyFill="1" applyAlignment="1"/>
    <xf numFmtId="3" fontId="1" fillId="9" borderId="0" xfId="0" applyNumberFormat="1" applyFont="1" applyFill="1" applyAlignment="1"/>
    <xf numFmtId="3" fontId="1" fillId="0" borderId="0" xfId="0" applyNumberFormat="1" applyFont="1" applyFill="1" applyAlignment="1"/>
    <xf numFmtId="14" fontId="5" fillId="10" borderId="0" xfId="0" applyNumberFormat="1" applyFont="1" applyFill="1" applyAlignment="1"/>
    <xf numFmtId="0" fontId="5" fillId="10" borderId="0" xfId="0" applyFont="1" applyFill="1" applyAlignment="1"/>
    <xf numFmtId="0" fontId="5" fillId="11" borderId="0" xfId="0" applyFont="1" applyFill="1" applyAlignment="1">
      <alignment horizontal="center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61" workbookViewId="0">
      <selection activeCell="A74" sqref="A74:B74"/>
    </sheetView>
  </sheetViews>
  <sheetFormatPr baseColWidth="10" defaultColWidth="14.5" defaultRowHeight="15.75" customHeight="1" x14ac:dyDescent="0"/>
  <cols>
    <col min="1" max="1" width="26" style="14" customWidth="1"/>
    <col min="2" max="2" width="14.83203125" style="14" customWidth="1"/>
    <col min="3" max="3" width="16.33203125" style="14" customWidth="1"/>
    <col min="4" max="4" width="14.5" style="14"/>
    <col min="5" max="5" width="14.83203125" style="14" customWidth="1"/>
    <col min="6" max="6" width="16.6640625" style="14" customWidth="1"/>
    <col min="7" max="7" width="23.33203125" style="14" customWidth="1"/>
    <col min="8" max="8" width="16.1640625" style="14" customWidth="1"/>
    <col min="9" max="9" width="9.5" style="14" customWidth="1"/>
    <col min="10" max="10" width="9.6640625" style="14" customWidth="1"/>
    <col min="11" max="11" width="12.1640625" style="14" customWidth="1"/>
    <col min="12" max="12" width="11.33203125" style="14" customWidth="1"/>
    <col min="13" max="13" width="7.33203125" style="14" customWidth="1"/>
    <col min="14" max="14" width="6.5" style="14" customWidth="1"/>
    <col min="15" max="16384" width="14.5" style="14"/>
  </cols>
  <sheetData>
    <row r="1" spans="1:15" ht="15.75" customHeight="1">
      <c r="A1" s="12">
        <v>42342</v>
      </c>
      <c r="B1" s="13" t="s">
        <v>5</v>
      </c>
      <c r="I1" s="15" t="s">
        <v>6</v>
      </c>
      <c r="J1" s="15" t="s">
        <v>7</v>
      </c>
      <c r="K1" s="15" t="s">
        <v>8</v>
      </c>
    </row>
    <row r="2" spans="1:15" ht="15.75" customHeight="1">
      <c r="A2" s="16" t="s">
        <v>9</v>
      </c>
      <c r="B2" s="16" t="s">
        <v>10</v>
      </c>
      <c r="C2" s="16" t="s">
        <v>11</v>
      </c>
      <c r="D2" s="16" t="s">
        <v>2</v>
      </c>
      <c r="E2" s="16" t="s">
        <v>85</v>
      </c>
      <c r="F2" s="16" t="s">
        <v>12</v>
      </c>
      <c r="G2" s="16" t="s">
        <v>13</v>
      </c>
    </row>
    <row r="3" spans="1:15" s="37" customFormat="1" ht="15.75" customHeight="1">
      <c r="A3" s="33" t="s">
        <v>14</v>
      </c>
      <c r="B3" s="33">
        <v>10000</v>
      </c>
      <c r="C3" s="33">
        <v>8</v>
      </c>
      <c r="D3" s="34">
        <f t="shared" ref="D3:D4" si="0">PRODUCT(B3:C3)</f>
        <v>80000</v>
      </c>
      <c r="E3" s="37">
        <v>14</v>
      </c>
      <c r="G3" s="33" t="s">
        <v>15</v>
      </c>
      <c r="I3" s="40">
        <v>42368</v>
      </c>
      <c r="J3" s="41">
        <v>0.46180555555555558</v>
      </c>
      <c r="K3" s="42">
        <v>22141</v>
      </c>
      <c r="L3" s="43">
        <f>PRODUCT(K3, 66)</f>
        <v>1461306</v>
      </c>
    </row>
    <row r="4" spans="1:15" s="37" customFormat="1" ht="15.75" customHeight="1">
      <c r="A4" s="33" t="s">
        <v>16</v>
      </c>
      <c r="B4" s="33">
        <v>150</v>
      </c>
      <c r="C4" s="33">
        <v>120</v>
      </c>
      <c r="D4" s="44">
        <f t="shared" si="0"/>
        <v>18000</v>
      </c>
      <c r="E4" s="37">
        <v>14</v>
      </c>
      <c r="G4" s="33" t="s">
        <v>15</v>
      </c>
      <c r="L4" s="45"/>
    </row>
    <row r="5" spans="1:15" s="37" customFormat="1" ht="15.75" customHeight="1">
      <c r="A5" s="33" t="s">
        <v>17</v>
      </c>
      <c r="B5" s="33"/>
      <c r="C5" s="33"/>
      <c r="D5" s="46">
        <v>200</v>
      </c>
      <c r="E5" s="37">
        <v>14</v>
      </c>
      <c r="G5" s="33"/>
    </row>
    <row r="6" spans="1:15" s="37" customFormat="1" ht="15.75" customHeight="1">
      <c r="A6" s="33" t="s">
        <v>18</v>
      </c>
      <c r="B6" s="33">
        <v>1</v>
      </c>
      <c r="C6" s="33">
        <v>11000</v>
      </c>
      <c r="D6" s="44">
        <f>PRODUCT(B6:C6)</f>
        <v>11000</v>
      </c>
      <c r="E6" s="37">
        <v>6</v>
      </c>
      <c r="G6" s="33"/>
    </row>
    <row r="7" spans="1:15" s="37" customFormat="1" ht="15.75" customHeight="1">
      <c r="D7" s="44"/>
    </row>
    <row r="8" spans="1:15" ht="15.75" customHeight="1">
      <c r="A8" s="17" t="s">
        <v>19</v>
      </c>
      <c r="B8" s="18"/>
      <c r="C8" s="18"/>
      <c r="D8" s="19">
        <f>SUM(D3:D7)</f>
        <v>109200</v>
      </c>
      <c r="F8" s="20">
        <f>SUM(L3,-D8)</f>
        <v>1352106</v>
      </c>
    </row>
    <row r="9" spans="1:15" ht="15.75" customHeight="1">
      <c r="D9" s="21"/>
    </row>
    <row r="10" spans="1:15" ht="15.75" customHeight="1">
      <c r="A10" s="12">
        <v>42344</v>
      </c>
      <c r="B10" s="13" t="s">
        <v>20</v>
      </c>
      <c r="D10" s="21"/>
    </row>
    <row r="11" spans="1:15" ht="15.75" customHeight="1">
      <c r="A11" s="16" t="s">
        <v>9</v>
      </c>
      <c r="B11" s="16" t="s">
        <v>10</v>
      </c>
      <c r="C11" s="16" t="s">
        <v>11</v>
      </c>
      <c r="D11" s="16" t="s">
        <v>2</v>
      </c>
      <c r="E11" s="16" t="s">
        <v>85</v>
      </c>
      <c r="F11" s="16" t="s">
        <v>12</v>
      </c>
      <c r="G11" s="16" t="s">
        <v>13</v>
      </c>
      <c r="I11" s="56"/>
      <c r="J11" s="56"/>
      <c r="K11" s="56"/>
      <c r="L11" s="56"/>
      <c r="M11" s="56"/>
      <c r="N11" s="56"/>
      <c r="O11" s="54"/>
    </row>
    <row r="12" spans="1:15" s="37" customFormat="1" ht="15.75" customHeight="1">
      <c r="A12" s="33" t="s">
        <v>14</v>
      </c>
      <c r="B12" s="33">
        <v>5000</v>
      </c>
      <c r="C12" s="33">
        <v>8</v>
      </c>
      <c r="D12" s="34">
        <f t="shared" ref="D12:D14" si="1">PRODUCT(B12:C12)</f>
        <v>40000</v>
      </c>
      <c r="E12" s="37">
        <v>14</v>
      </c>
      <c r="G12" s="33" t="s">
        <v>15</v>
      </c>
      <c r="I12" s="54"/>
      <c r="J12" s="55"/>
      <c r="K12" s="55"/>
      <c r="L12" s="55"/>
      <c r="M12" s="55"/>
      <c r="N12" s="55"/>
      <c r="O12" s="54"/>
    </row>
    <row r="13" spans="1:15" s="37" customFormat="1" ht="15.75" customHeight="1">
      <c r="A13" s="33" t="s">
        <v>21</v>
      </c>
      <c r="B13" s="33">
        <v>300</v>
      </c>
      <c r="C13" s="33">
        <v>160</v>
      </c>
      <c r="D13" s="34">
        <f t="shared" si="1"/>
        <v>48000</v>
      </c>
      <c r="E13" s="37">
        <v>14</v>
      </c>
      <c r="G13" s="33" t="s">
        <v>15</v>
      </c>
      <c r="I13" s="54"/>
      <c r="J13" s="55"/>
      <c r="K13" s="55"/>
      <c r="L13" s="55"/>
      <c r="M13" s="55"/>
      <c r="N13" s="54"/>
      <c r="O13" s="54"/>
    </row>
    <row r="14" spans="1:15" s="37" customFormat="1" ht="15.75" customHeight="1">
      <c r="A14" s="33" t="s">
        <v>22</v>
      </c>
      <c r="B14" s="33">
        <v>300</v>
      </c>
      <c r="C14" s="33">
        <v>92.5</v>
      </c>
      <c r="D14" s="34">
        <f t="shared" si="1"/>
        <v>27750</v>
      </c>
      <c r="E14" s="37">
        <v>14</v>
      </c>
      <c r="G14" s="33" t="s">
        <v>15</v>
      </c>
      <c r="I14" s="54"/>
      <c r="J14" s="55"/>
      <c r="K14" s="55"/>
      <c r="L14" s="55"/>
      <c r="M14" s="55"/>
      <c r="N14" s="54"/>
      <c r="O14" s="54"/>
    </row>
    <row r="15" spans="1:15" s="37" customFormat="1" ht="15.75" customHeight="1">
      <c r="A15" s="33" t="s">
        <v>18</v>
      </c>
      <c r="B15" s="33">
        <v>1</v>
      </c>
      <c r="C15" s="33">
        <v>11000</v>
      </c>
      <c r="D15" s="38">
        <v>12000</v>
      </c>
      <c r="E15" s="33">
        <v>7</v>
      </c>
      <c r="G15" s="33" t="s">
        <v>15</v>
      </c>
      <c r="I15" s="54"/>
      <c r="J15" s="55"/>
      <c r="K15" s="55"/>
      <c r="L15" s="55"/>
      <c r="M15" s="55"/>
      <c r="N15" s="55"/>
      <c r="O15" s="54"/>
    </row>
    <row r="16" spans="1:15" s="37" customFormat="1" ht="15.75" customHeight="1">
      <c r="A16" s="33" t="s">
        <v>23</v>
      </c>
      <c r="B16" s="33">
        <v>240</v>
      </c>
      <c r="C16" s="33">
        <v>31.29</v>
      </c>
      <c r="D16" s="34">
        <f t="shared" ref="D16:D17" si="2">PRODUCT(B16:C16)</f>
        <v>7509.5999999999995</v>
      </c>
      <c r="E16" s="37">
        <v>14</v>
      </c>
      <c r="G16" s="33" t="s">
        <v>15</v>
      </c>
      <c r="I16" s="55"/>
      <c r="J16" s="55"/>
      <c r="K16" s="55"/>
      <c r="L16" s="55"/>
      <c r="M16" s="55"/>
      <c r="N16" s="55"/>
      <c r="O16" s="54"/>
    </row>
    <row r="17" spans="1:15" s="37" customFormat="1" ht="15.75" customHeight="1">
      <c r="A17" s="33" t="s">
        <v>23</v>
      </c>
      <c r="B17" s="33">
        <v>288</v>
      </c>
      <c r="C17" s="33">
        <v>25.62</v>
      </c>
      <c r="D17" s="34">
        <f t="shared" si="2"/>
        <v>7378.56</v>
      </c>
      <c r="E17" s="37">
        <v>14</v>
      </c>
      <c r="G17" s="33"/>
      <c r="I17" s="55"/>
      <c r="J17" s="55"/>
      <c r="K17" s="55"/>
      <c r="L17" s="55"/>
      <c r="M17" s="55"/>
      <c r="N17" s="55"/>
      <c r="O17" s="54"/>
    </row>
    <row r="18" spans="1:15" s="37" customFormat="1" ht="15.75" customHeight="1">
      <c r="A18" s="33" t="s">
        <v>24</v>
      </c>
      <c r="B18" s="33">
        <v>252</v>
      </c>
      <c r="C18" s="33">
        <v>28.23</v>
      </c>
      <c r="D18" s="38">
        <v>7113.56</v>
      </c>
      <c r="E18" s="33">
        <v>14</v>
      </c>
      <c r="G18" s="33" t="s">
        <v>15</v>
      </c>
      <c r="I18" s="55"/>
      <c r="J18" s="55"/>
      <c r="K18" s="55"/>
      <c r="L18" s="55"/>
      <c r="M18" s="55"/>
      <c r="N18" s="55"/>
      <c r="O18" s="54"/>
    </row>
    <row r="19" spans="1:15" s="37" customFormat="1" ht="15.75" customHeight="1">
      <c r="A19" s="33" t="s">
        <v>25</v>
      </c>
      <c r="B19" s="33">
        <v>500</v>
      </c>
      <c r="C19" s="33">
        <v>105</v>
      </c>
      <c r="D19" s="34">
        <f t="shared" ref="D19:D20" si="3">PRODUCT(B19:C19)</f>
        <v>52500</v>
      </c>
      <c r="G19" s="33" t="s">
        <v>15</v>
      </c>
      <c r="I19" s="55"/>
      <c r="J19" s="55"/>
      <c r="K19" s="54"/>
      <c r="L19" s="54"/>
      <c r="M19" s="54"/>
      <c r="N19" s="54"/>
      <c r="O19" s="54"/>
    </row>
    <row r="20" spans="1:15" s="37" customFormat="1" ht="15.75" customHeight="1">
      <c r="A20" s="33" t="s">
        <v>25</v>
      </c>
      <c r="B20" s="33">
        <v>500</v>
      </c>
      <c r="C20" s="33">
        <v>130</v>
      </c>
      <c r="D20" s="34">
        <f t="shared" si="3"/>
        <v>65000</v>
      </c>
      <c r="E20" s="37">
        <v>14</v>
      </c>
      <c r="G20" s="33" t="s">
        <v>15</v>
      </c>
      <c r="I20" s="54"/>
      <c r="J20" s="54"/>
      <c r="K20" s="55"/>
      <c r="L20" s="55"/>
      <c r="M20" s="54"/>
      <c r="N20" s="54"/>
      <c r="O20" s="54"/>
    </row>
    <row r="21" spans="1:15" s="37" customFormat="1" ht="15.75" customHeight="1">
      <c r="A21" s="33" t="s">
        <v>26</v>
      </c>
      <c r="B21" s="33">
        <v>600</v>
      </c>
      <c r="D21" s="33">
        <v>8000</v>
      </c>
      <c r="E21" s="37">
        <v>1</v>
      </c>
      <c r="G21" s="33" t="s">
        <v>15</v>
      </c>
      <c r="I21" s="54"/>
      <c r="J21" s="55"/>
      <c r="K21" s="55"/>
      <c r="L21" s="55"/>
      <c r="M21" s="55"/>
      <c r="N21" s="55"/>
      <c r="O21" s="54"/>
    </row>
    <row r="22" spans="1:15" s="37" customFormat="1" ht="15.75" customHeight="1">
      <c r="A22" s="33" t="s">
        <v>27</v>
      </c>
      <c r="B22" s="33">
        <v>400</v>
      </c>
      <c r="D22" s="33">
        <v>3304</v>
      </c>
      <c r="E22" s="37">
        <v>1</v>
      </c>
      <c r="G22" s="33" t="s">
        <v>15</v>
      </c>
      <c r="I22" s="54"/>
      <c r="J22" s="55"/>
      <c r="K22" s="55"/>
      <c r="L22" s="55"/>
      <c r="M22" s="55"/>
      <c r="N22" s="55"/>
      <c r="O22" s="54"/>
    </row>
    <row r="23" spans="1:15" s="37" customFormat="1" ht="15.75" customHeight="1">
      <c r="A23" s="33" t="s">
        <v>28</v>
      </c>
      <c r="B23" s="33">
        <v>1000</v>
      </c>
      <c r="D23" s="33">
        <v>7155</v>
      </c>
      <c r="E23" s="37">
        <v>2</v>
      </c>
      <c r="G23" s="33" t="s">
        <v>15</v>
      </c>
      <c r="I23" s="54"/>
      <c r="J23" s="55"/>
      <c r="K23" s="55"/>
      <c r="L23" s="55"/>
      <c r="M23" s="55"/>
      <c r="N23" s="55"/>
      <c r="O23" s="54"/>
    </row>
    <row r="24" spans="1:15" s="37" customFormat="1" ht="15.75" customHeight="1">
      <c r="A24" s="33" t="s">
        <v>29</v>
      </c>
      <c r="D24" s="33">
        <v>1100</v>
      </c>
      <c r="G24" s="33" t="s">
        <v>15</v>
      </c>
      <c r="I24" s="54"/>
      <c r="J24" s="54"/>
      <c r="K24" s="54"/>
      <c r="L24" s="54"/>
      <c r="M24" s="54"/>
      <c r="N24" s="54"/>
      <c r="O24" s="54"/>
    </row>
    <row r="25" spans="1:15" s="37" customFormat="1" ht="15.75" customHeight="1">
      <c r="A25" s="33" t="s">
        <v>30</v>
      </c>
      <c r="D25" s="33">
        <f>1600+2400+1000</f>
        <v>5000</v>
      </c>
      <c r="E25" s="37">
        <v>14</v>
      </c>
      <c r="I25" s="54"/>
      <c r="J25" s="54"/>
      <c r="K25" s="54"/>
      <c r="L25" s="54"/>
      <c r="M25" s="54"/>
      <c r="N25" s="54"/>
      <c r="O25" s="54"/>
    </row>
    <row r="26" spans="1:15" ht="15.75" customHeight="1">
      <c r="A26" s="17" t="s">
        <v>19</v>
      </c>
      <c r="B26" s="18"/>
      <c r="C26" s="18"/>
      <c r="D26" s="19">
        <f>SUM(D12:D24)</f>
        <v>286810.71999999997</v>
      </c>
      <c r="F26" s="20">
        <f>SUM(F8,-D26)</f>
        <v>1065295.28</v>
      </c>
      <c r="I26" s="54"/>
      <c r="J26" s="54"/>
      <c r="K26" s="54"/>
      <c r="L26" s="54"/>
      <c r="M26" s="54"/>
      <c r="N26" s="54"/>
      <c r="O26" s="54"/>
    </row>
    <row r="27" spans="1:15" ht="15.75" customHeight="1">
      <c r="D27" s="21"/>
      <c r="I27" s="54"/>
      <c r="J27" s="54"/>
      <c r="K27" s="54"/>
      <c r="L27" s="54"/>
      <c r="M27" s="54"/>
      <c r="N27" s="54"/>
      <c r="O27" s="54"/>
    </row>
    <row r="28" spans="1:15" ht="15.75" customHeight="1">
      <c r="A28" s="61">
        <v>42346</v>
      </c>
      <c r="B28" s="62" t="s">
        <v>31</v>
      </c>
      <c r="D28" s="21"/>
      <c r="I28" s="54"/>
      <c r="J28" s="54"/>
      <c r="K28" s="54"/>
      <c r="L28" s="54"/>
      <c r="M28" s="54"/>
      <c r="N28" s="54"/>
      <c r="O28" s="54"/>
    </row>
    <row r="29" spans="1:15" ht="15.75" customHeight="1">
      <c r="A29" s="16" t="s">
        <v>9</v>
      </c>
      <c r="B29" s="16" t="s">
        <v>10</v>
      </c>
      <c r="C29" s="16" t="s">
        <v>11</v>
      </c>
      <c r="D29" s="16" t="s">
        <v>2</v>
      </c>
      <c r="E29" s="16" t="s">
        <v>85</v>
      </c>
      <c r="F29" s="16" t="s">
        <v>12</v>
      </c>
      <c r="G29" s="16" t="s">
        <v>13</v>
      </c>
      <c r="I29" s="55"/>
      <c r="J29" s="55"/>
      <c r="K29" s="55"/>
      <c r="L29" s="55"/>
      <c r="M29" s="55"/>
      <c r="N29" s="55"/>
      <c r="O29" s="54"/>
    </row>
    <row r="30" spans="1:15" s="37" customFormat="1" ht="15.75" customHeight="1">
      <c r="A30" s="33" t="s">
        <v>23</v>
      </c>
      <c r="B30" s="33">
        <v>1000</v>
      </c>
      <c r="C30" s="33">
        <v>28</v>
      </c>
      <c r="D30" s="34">
        <f>9910+11119+7677</f>
        <v>28706</v>
      </c>
      <c r="E30" s="35">
        <v>13</v>
      </c>
      <c r="F30" s="35"/>
      <c r="G30" s="36" t="s">
        <v>15</v>
      </c>
      <c r="H30" s="33" t="s">
        <v>23</v>
      </c>
      <c r="I30" s="55"/>
      <c r="J30" s="55"/>
      <c r="K30" s="55"/>
      <c r="L30" s="55"/>
      <c r="M30" s="55"/>
      <c r="N30" s="54"/>
      <c r="O30" s="54"/>
    </row>
    <row r="31" spans="1:15" s="37" customFormat="1" ht="15.75" customHeight="1">
      <c r="A31" s="33" t="s">
        <v>14</v>
      </c>
      <c r="B31" s="33">
        <v>5000</v>
      </c>
      <c r="C31" s="33">
        <v>8</v>
      </c>
      <c r="D31" s="34">
        <f t="shared" ref="D31:D34" si="4">PRODUCT(B31:C31)</f>
        <v>40000</v>
      </c>
      <c r="E31" s="35">
        <v>13</v>
      </c>
      <c r="F31" s="35"/>
      <c r="G31" s="36" t="s">
        <v>15</v>
      </c>
      <c r="H31" s="33" t="s">
        <v>32</v>
      </c>
      <c r="I31" s="55"/>
      <c r="J31" s="55"/>
      <c r="K31" s="55"/>
      <c r="L31" s="55"/>
      <c r="M31" s="55"/>
      <c r="N31" s="54"/>
      <c r="O31" s="54"/>
    </row>
    <row r="32" spans="1:15" s="37" customFormat="1" ht="15.75" customHeight="1">
      <c r="A32" s="33" t="s">
        <v>33</v>
      </c>
      <c r="B32" s="33">
        <v>60</v>
      </c>
      <c r="C32" s="33">
        <v>800</v>
      </c>
      <c r="D32" s="34">
        <f t="shared" si="4"/>
        <v>48000</v>
      </c>
      <c r="E32" s="35">
        <v>13</v>
      </c>
      <c r="F32" s="35"/>
      <c r="G32" s="36" t="s">
        <v>15</v>
      </c>
      <c r="H32" s="33" t="s">
        <v>33</v>
      </c>
      <c r="I32" s="55"/>
      <c r="J32" s="54"/>
      <c r="K32" s="54"/>
      <c r="L32" s="55"/>
      <c r="M32" s="55"/>
      <c r="N32" s="55"/>
      <c r="O32" s="54"/>
    </row>
    <row r="33" spans="1:15" s="37" customFormat="1" ht="15.75" customHeight="1">
      <c r="A33" s="33" t="s">
        <v>34</v>
      </c>
      <c r="B33" s="33">
        <v>3</v>
      </c>
      <c r="C33" s="33">
        <v>8000</v>
      </c>
      <c r="D33" s="34">
        <f t="shared" si="4"/>
        <v>24000</v>
      </c>
      <c r="E33" s="35">
        <v>13</v>
      </c>
      <c r="F33" s="35"/>
      <c r="G33" s="36" t="s">
        <v>15</v>
      </c>
      <c r="H33" s="33" t="s">
        <v>35</v>
      </c>
      <c r="I33" s="55"/>
      <c r="J33" s="54"/>
      <c r="K33" s="54"/>
      <c r="L33" s="55"/>
      <c r="M33" s="55"/>
      <c r="N33" s="55"/>
      <c r="O33" s="54"/>
    </row>
    <row r="34" spans="1:15" s="37" customFormat="1" ht="15.75" customHeight="1">
      <c r="A34" s="33" t="s">
        <v>25</v>
      </c>
      <c r="B34" s="33">
        <v>500</v>
      </c>
      <c r="C34" s="33">
        <v>80</v>
      </c>
      <c r="D34" s="34">
        <f t="shared" si="4"/>
        <v>40000</v>
      </c>
      <c r="E34" s="35">
        <v>5</v>
      </c>
      <c r="F34" s="35"/>
      <c r="G34" s="36" t="s">
        <v>15</v>
      </c>
      <c r="H34" s="33" t="s">
        <v>25</v>
      </c>
      <c r="I34" s="55"/>
      <c r="J34" s="55"/>
      <c r="K34" s="55"/>
      <c r="L34" s="55"/>
      <c r="M34" s="55"/>
      <c r="N34" s="55"/>
      <c r="O34" s="54"/>
    </row>
    <row r="35" spans="1:15" s="37" customFormat="1" ht="15.75" customHeight="1">
      <c r="A35" s="33" t="s">
        <v>36</v>
      </c>
      <c r="B35" s="33">
        <v>600</v>
      </c>
      <c r="C35" s="33"/>
      <c r="D35" s="38">
        <v>52800</v>
      </c>
      <c r="E35" s="35">
        <v>4</v>
      </c>
      <c r="F35" s="35"/>
      <c r="G35" s="36" t="s">
        <v>15</v>
      </c>
      <c r="H35" s="33" t="s">
        <v>36</v>
      </c>
      <c r="I35" s="55"/>
      <c r="J35" s="55"/>
      <c r="K35" s="55"/>
      <c r="L35" s="55"/>
      <c r="M35" s="55"/>
      <c r="N35" s="54"/>
      <c r="O35" s="54"/>
    </row>
    <row r="36" spans="1:15" s="37" customFormat="1" ht="15.75" customHeight="1">
      <c r="A36" s="33" t="s">
        <v>37</v>
      </c>
      <c r="B36" s="33">
        <v>600</v>
      </c>
      <c r="C36" s="33">
        <v>117</v>
      </c>
      <c r="D36" s="34">
        <f t="shared" ref="D36:D37" si="5">PRODUCT(B36:C36)</f>
        <v>70200</v>
      </c>
      <c r="E36" s="33">
        <v>3</v>
      </c>
      <c r="G36" s="36" t="s">
        <v>15</v>
      </c>
      <c r="H36" s="33" t="s">
        <v>37</v>
      </c>
      <c r="I36" s="55"/>
      <c r="J36" s="55"/>
      <c r="K36" s="55"/>
      <c r="L36" s="55"/>
      <c r="M36" s="55"/>
      <c r="N36" s="54"/>
      <c r="O36" s="54"/>
    </row>
    <row r="37" spans="1:15" s="37" customFormat="1" ht="15.75" customHeight="1">
      <c r="A37" s="33" t="s">
        <v>38</v>
      </c>
      <c r="B37" s="33">
        <v>600</v>
      </c>
      <c r="C37" s="33">
        <v>95</v>
      </c>
      <c r="D37" s="34">
        <f t="shared" si="5"/>
        <v>57000</v>
      </c>
      <c r="E37" s="33">
        <v>3</v>
      </c>
      <c r="G37" s="36" t="s">
        <v>15</v>
      </c>
      <c r="H37" s="33" t="s">
        <v>38</v>
      </c>
      <c r="I37" s="55"/>
      <c r="J37" s="55"/>
      <c r="K37" s="55"/>
      <c r="L37" s="55"/>
      <c r="M37" s="55"/>
      <c r="N37" s="54"/>
      <c r="O37" s="54"/>
    </row>
    <row r="38" spans="1:15" s="37" customFormat="1" ht="15.75" customHeight="1">
      <c r="A38" s="33" t="s">
        <v>18</v>
      </c>
      <c r="D38" s="39">
        <v>11000</v>
      </c>
      <c r="E38" s="33">
        <v>8</v>
      </c>
      <c r="G38" s="36" t="s">
        <v>15</v>
      </c>
      <c r="I38" s="54"/>
      <c r="J38" s="54"/>
      <c r="K38" s="54"/>
      <c r="L38" s="54"/>
      <c r="M38" s="54"/>
      <c r="N38" s="54"/>
      <c r="O38" s="54"/>
    </row>
    <row r="39" spans="1:15" s="37" customFormat="1" ht="15.75" customHeight="1">
      <c r="A39" s="33" t="s">
        <v>39</v>
      </c>
      <c r="C39" s="33"/>
      <c r="D39" s="39">
        <v>1700</v>
      </c>
      <c r="G39" s="36"/>
    </row>
    <row r="40" spans="1:15" s="37" customFormat="1" ht="15.75" customHeight="1">
      <c r="A40" s="33" t="s">
        <v>40</v>
      </c>
      <c r="B40" s="33"/>
      <c r="C40" s="33"/>
      <c r="D40" s="38">
        <v>700</v>
      </c>
      <c r="G40" s="36"/>
    </row>
    <row r="41" spans="1:15" s="37" customFormat="1" ht="15.75" customHeight="1">
      <c r="A41" s="33" t="s">
        <v>24</v>
      </c>
      <c r="B41" s="33">
        <v>60</v>
      </c>
      <c r="C41" s="33">
        <v>21.56</v>
      </c>
      <c r="D41" s="34">
        <f>PRODUCT(B41:C41)</f>
        <v>1293.5999999999999</v>
      </c>
      <c r="G41" s="36"/>
    </row>
    <row r="42" spans="1:15" ht="15.75" customHeight="1">
      <c r="A42" s="17" t="s">
        <v>19</v>
      </c>
      <c r="B42" s="18"/>
      <c r="C42" s="18"/>
      <c r="D42" s="19">
        <f>SUM(D30:D38)</f>
        <v>371706</v>
      </c>
      <c r="F42" s="20">
        <f>SUM(F26,-D42)</f>
        <v>693589.28</v>
      </c>
      <c r="G42" s="22"/>
    </row>
    <row r="43" spans="1:15" ht="15.75" customHeight="1">
      <c r="A43" s="23"/>
      <c r="B43" s="24"/>
      <c r="D43" s="21"/>
    </row>
    <row r="44" spans="1:15" ht="15.75" customHeight="1">
      <c r="A44" s="61">
        <v>42343</v>
      </c>
      <c r="B44" s="62" t="s">
        <v>41</v>
      </c>
      <c r="C44" s="15" t="s">
        <v>42</v>
      </c>
      <c r="D44" s="21"/>
    </row>
    <row r="45" spans="1:15" ht="15.75" customHeight="1">
      <c r="A45" s="16" t="s">
        <v>9</v>
      </c>
      <c r="B45" s="16" t="s">
        <v>10</v>
      </c>
      <c r="C45" s="16" t="s">
        <v>11</v>
      </c>
      <c r="D45" s="16" t="s">
        <v>2</v>
      </c>
      <c r="E45" s="16" t="s">
        <v>85</v>
      </c>
      <c r="F45" s="16" t="s">
        <v>12</v>
      </c>
      <c r="G45" s="16" t="s">
        <v>13</v>
      </c>
    </row>
    <row r="46" spans="1:15" s="37" customFormat="1" ht="15.75" customHeight="1">
      <c r="A46" s="33" t="s">
        <v>43</v>
      </c>
      <c r="D46" s="33"/>
      <c r="G46" s="33" t="s">
        <v>44</v>
      </c>
    </row>
    <row r="47" spans="1:15" s="37" customFormat="1" ht="15.75" customHeight="1">
      <c r="A47" s="33" t="s">
        <v>45</v>
      </c>
      <c r="B47" s="33"/>
      <c r="C47" s="33">
        <v>1</v>
      </c>
      <c r="D47" s="33">
        <v>0</v>
      </c>
    </row>
    <row r="48" spans="1:15" s="37" customFormat="1" ht="15.75" customHeight="1">
      <c r="A48" s="33"/>
      <c r="B48" s="33"/>
      <c r="C48" s="33"/>
      <c r="D48" s="33"/>
      <c r="G48" s="33"/>
    </row>
    <row r="49" spans="1:8" s="37" customFormat="1" ht="12">
      <c r="A49" s="33" t="s">
        <v>46</v>
      </c>
      <c r="B49" s="33"/>
      <c r="C49" s="33">
        <v>600</v>
      </c>
      <c r="D49" s="33">
        <v>120000</v>
      </c>
      <c r="E49" s="37">
        <v>12</v>
      </c>
      <c r="G49" s="36" t="s">
        <v>15</v>
      </c>
      <c r="H49" s="33" t="s">
        <v>47</v>
      </c>
    </row>
    <row r="50" spans="1:8" s="37" customFormat="1" ht="12">
      <c r="A50" s="33" t="s">
        <v>82</v>
      </c>
      <c r="B50" s="33"/>
      <c r="C50" s="37">
        <v>105</v>
      </c>
      <c r="D50" s="33">
        <v>1470</v>
      </c>
      <c r="E50" s="37">
        <v>9</v>
      </c>
    </row>
    <row r="51" spans="1:8" s="37" customFormat="1" ht="12">
      <c r="A51" s="33" t="s">
        <v>83</v>
      </c>
      <c r="D51" s="33">
        <v>21000</v>
      </c>
      <c r="E51" s="37">
        <v>10</v>
      </c>
    </row>
    <row r="52" spans="1:8" s="37" customFormat="1" ht="12">
      <c r="A52" s="33" t="s">
        <v>82</v>
      </c>
      <c r="B52" s="33"/>
      <c r="C52" s="33">
        <v>105</v>
      </c>
      <c r="D52" s="33">
        <v>9000</v>
      </c>
      <c r="E52" s="37">
        <v>11</v>
      </c>
      <c r="G52" s="36" t="s">
        <v>15</v>
      </c>
    </row>
    <row r="53" spans="1:8" s="37" customFormat="1" ht="12">
      <c r="A53" s="33" t="s">
        <v>81</v>
      </c>
      <c r="D53" s="33"/>
      <c r="G53" s="36" t="s">
        <v>15</v>
      </c>
    </row>
    <row r="54" spans="1:8" s="37" customFormat="1" ht="12">
      <c r="A54" s="33" t="s">
        <v>48</v>
      </c>
      <c r="D54" s="33"/>
    </row>
    <row r="55" spans="1:8" s="37" customFormat="1" ht="12">
      <c r="A55" s="33" t="s">
        <v>49</v>
      </c>
      <c r="D55" s="33"/>
    </row>
    <row r="56" spans="1:8" s="37" customFormat="1" ht="12">
      <c r="A56" s="33" t="s">
        <v>50</v>
      </c>
      <c r="D56" s="33"/>
    </row>
    <row r="57" spans="1:8" s="37" customFormat="1" ht="12">
      <c r="A57" s="33" t="s">
        <v>51</v>
      </c>
      <c r="D57" s="33"/>
    </row>
    <row r="58" spans="1:8" s="37" customFormat="1" ht="12">
      <c r="A58" s="33" t="s">
        <v>52</v>
      </c>
      <c r="D58" s="33"/>
    </row>
    <row r="59" spans="1:8" s="37" customFormat="1" ht="12">
      <c r="A59" s="33" t="s">
        <v>53</v>
      </c>
      <c r="D59" s="33"/>
    </row>
    <row r="60" spans="1:8" s="37" customFormat="1" ht="12">
      <c r="A60" s="33" t="s">
        <v>54</v>
      </c>
      <c r="D60" s="33"/>
    </row>
    <row r="61" spans="1:8" s="37" customFormat="1" ht="12">
      <c r="A61" s="33" t="s">
        <v>55</v>
      </c>
      <c r="D61" s="33"/>
    </row>
    <row r="62" spans="1:8" s="37" customFormat="1" ht="12">
      <c r="A62" s="33" t="s">
        <v>56</v>
      </c>
      <c r="D62" s="33"/>
    </row>
    <row r="63" spans="1:8" s="37" customFormat="1" ht="12">
      <c r="A63" s="33" t="s">
        <v>57</v>
      </c>
      <c r="D63" s="33"/>
    </row>
    <row r="64" spans="1:8" s="37" customFormat="1" ht="12">
      <c r="A64" s="33" t="s">
        <v>58</v>
      </c>
      <c r="D64" s="33"/>
    </row>
    <row r="65" spans="1:9" s="37" customFormat="1" ht="12">
      <c r="A65" s="33" t="s">
        <v>59</v>
      </c>
      <c r="D65" s="33"/>
    </row>
    <row r="66" spans="1:9" s="37" customFormat="1" ht="12">
      <c r="A66" s="33" t="s">
        <v>60</v>
      </c>
      <c r="D66" s="33"/>
    </row>
    <row r="67" spans="1:9" s="37" customFormat="1" ht="12">
      <c r="A67" s="33" t="s">
        <v>61</v>
      </c>
      <c r="D67" s="33"/>
    </row>
    <row r="68" spans="1:9" s="37" customFormat="1" ht="12">
      <c r="A68" s="33" t="s">
        <v>62</v>
      </c>
      <c r="D68" s="33"/>
    </row>
    <row r="69" spans="1:9" s="37" customFormat="1" ht="12">
      <c r="A69" s="33" t="s">
        <v>63</v>
      </c>
      <c r="D69" s="33"/>
    </row>
    <row r="70" spans="1:9" s="37" customFormat="1" ht="12">
      <c r="A70" s="33" t="s">
        <v>64</v>
      </c>
      <c r="D70" s="33"/>
    </row>
    <row r="71" spans="1:9" s="37" customFormat="1" ht="12">
      <c r="A71" s="33" t="s">
        <v>84</v>
      </c>
      <c r="D71" s="33">
        <v>5000</v>
      </c>
    </row>
    <row r="72" spans="1:9" ht="12">
      <c r="A72" s="17" t="s">
        <v>19</v>
      </c>
      <c r="B72" s="17"/>
      <c r="C72" s="18"/>
      <c r="D72" s="58">
        <f>SUM(D49:D71)</f>
        <v>156470</v>
      </c>
      <c r="E72" s="37"/>
      <c r="F72" s="20">
        <f>SUM(F42,-D72)</f>
        <v>537119.28</v>
      </c>
    </row>
    <row r="73" spans="1:9" ht="12">
      <c r="D73" s="35"/>
      <c r="E73" s="37"/>
    </row>
    <row r="74" spans="1:9" ht="15.75" customHeight="1">
      <c r="A74" s="63" t="s">
        <v>86</v>
      </c>
      <c r="B74" s="63"/>
      <c r="C74" s="14" t="s">
        <v>87</v>
      </c>
      <c r="D74" s="37"/>
      <c r="E74" s="37"/>
    </row>
    <row r="76" spans="1:9" ht="15.75" customHeight="1">
      <c r="A76" s="14" t="s">
        <v>95</v>
      </c>
      <c r="D76" s="14">
        <v>25200</v>
      </c>
    </row>
    <row r="77" spans="1:9" ht="15.75" customHeight="1">
      <c r="A77" s="14" t="s">
        <v>96</v>
      </c>
      <c r="D77" s="14">
        <v>12000</v>
      </c>
    </row>
    <row r="78" spans="1:9" ht="15.75" customHeight="1">
      <c r="A78" s="14" t="s">
        <v>97</v>
      </c>
      <c r="D78" s="14">
        <v>16800</v>
      </c>
    </row>
    <row r="79" spans="1:9" ht="15.75" customHeight="1">
      <c r="A79" s="14" t="s">
        <v>98</v>
      </c>
      <c r="D79" s="14">
        <v>31500</v>
      </c>
      <c r="G79" s="37"/>
      <c r="H79" s="37"/>
      <c r="I79" s="37"/>
    </row>
    <row r="80" spans="1:9" ht="15.75" customHeight="1">
      <c r="C80" s="14" t="s">
        <v>2</v>
      </c>
      <c r="D80" s="14">
        <f>SUM(D76:D79)</f>
        <v>85500</v>
      </c>
      <c r="G80" s="37"/>
      <c r="H80" s="37"/>
      <c r="I80" s="37"/>
    </row>
    <row r="81" spans="1:9" ht="15.75" customHeight="1">
      <c r="C81" s="14" t="s">
        <v>99</v>
      </c>
      <c r="D81" s="57">
        <v>77250</v>
      </c>
      <c r="F81" s="59">
        <f>SUM(F72,-D81)</f>
        <v>459869.28</v>
      </c>
      <c r="G81" s="37"/>
      <c r="H81" s="37"/>
      <c r="I81" s="37"/>
    </row>
    <row r="82" spans="1:9" ht="15.75" customHeight="1">
      <c r="G82" s="37"/>
      <c r="H82" s="37"/>
      <c r="I82" s="37"/>
    </row>
    <row r="83" spans="1:9" ht="15.75" customHeight="1">
      <c r="G83" s="37"/>
      <c r="H83" s="37"/>
      <c r="I83" s="37"/>
    </row>
    <row r="84" spans="1:9" ht="12">
      <c r="A84" s="15" t="s">
        <v>65</v>
      </c>
      <c r="B84" s="26">
        <v>109200</v>
      </c>
      <c r="G84" s="37"/>
      <c r="H84" s="35"/>
      <c r="I84" s="37"/>
    </row>
    <row r="85" spans="1:9" ht="12">
      <c r="A85" s="15" t="s">
        <v>66</v>
      </c>
      <c r="B85" s="26">
        <v>286811</v>
      </c>
      <c r="G85" s="37"/>
      <c r="H85" s="37"/>
      <c r="I85" s="37"/>
    </row>
    <row r="86" spans="1:9" ht="12">
      <c r="A86" s="22" t="s">
        <v>67</v>
      </c>
      <c r="B86" s="26">
        <v>371706</v>
      </c>
      <c r="G86" s="37"/>
      <c r="H86" s="37"/>
      <c r="I86" s="37"/>
    </row>
    <row r="87" spans="1:9" ht="12">
      <c r="A87" s="15" t="s">
        <v>68</v>
      </c>
      <c r="B87" s="26">
        <v>156470</v>
      </c>
      <c r="G87" s="37"/>
      <c r="H87" s="37"/>
      <c r="I87" s="37"/>
    </row>
    <row r="88" spans="1:9" ht="12">
      <c r="A88" s="15" t="s">
        <v>100</v>
      </c>
      <c r="B88" s="60">
        <v>77250</v>
      </c>
      <c r="G88" s="37"/>
      <c r="H88" s="37"/>
      <c r="I88" s="37"/>
    </row>
    <row r="89" spans="1:9" ht="12">
      <c r="A89" s="15" t="s">
        <v>101</v>
      </c>
      <c r="B89" s="60">
        <v>11892</v>
      </c>
      <c r="G89" s="37"/>
      <c r="H89" s="37"/>
      <c r="I89" s="37"/>
    </row>
    <row r="90" spans="1:9" ht="12">
      <c r="A90" s="15"/>
      <c r="B90" s="60"/>
      <c r="G90" s="37"/>
      <c r="H90" s="37"/>
      <c r="I90" s="37"/>
    </row>
    <row r="91" spans="1:9" ht="12">
      <c r="A91" s="25" t="s">
        <v>69</v>
      </c>
      <c r="B91" s="5">
        <f>SUM(B84:B89)</f>
        <v>1013329</v>
      </c>
      <c r="C91" s="47"/>
      <c r="G91" s="37"/>
      <c r="H91" s="37"/>
      <c r="I91" s="37"/>
    </row>
  </sheetData>
  <mergeCells count="1">
    <mergeCell ref="A74:B7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4"/>
  <sheetViews>
    <sheetView tabSelected="1" workbookViewId="0">
      <selection activeCell="D34" sqref="D34"/>
    </sheetView>
  </sheetViews>
  <sheetFormatPr baseColWidth="10" defaultRowHeight="12" x14ac:dyDescent="0"/>
  <cols>
    <col min="1" max="1" width="18.6640625" customWidth="1"/>
    <col min="2" max="2" width="13.1640625" customWidth="1"/>
    <col min="3" max="3" width="12" customWidth="1"/>
    <col min="4" max="4" width="17.6640625" customWidth="1"/>
  </cols>
  <sheetData>
    <row r="2" spans="1:5">
      <c r="A2" s="11" t="s">
        <v>3</v>
      </c>
    </row>
    <row r="3" spans="1:5">
      <c r="A3" s="1"/>
      <c r="B3" s="1" t="s">
        <v>70</v>
      </c>
      <c r="C3" s="1" t="s">
        <v>78</v>
      </c>
      <c r="D3" s="1" t="s">
        <v>13</v>
      </c>
    </row>
    <row r="5" spans="1:5">
      <c r="A5" s="2" t="s">
        <v>0</v>
      </c>
      <c r="B5" s="9">
        <v>2290</v>
      </c>
    </row>
    <row r="6" spans="1:5">
      <c r="A6" s="2" t="s">
        <v>1</v>
      </c>
      <c r="B6" s="10">
        <v>1600</v>
      </c>
      <c r="D6" t="s">
        <v>79</v>
      </c>
    </row>
    <row r="7" spans="1:5">
      <c r="A7" s="2" t="s">
        <v>77</v>
      </c>
      <c r="B7" s="8">
        <v>17904.89</v>
      </c>
      <c r="D7" t="s">
        <v>80</v>
      </c>
    </row>
    <row r="8" spans="1:5">
      <c r="B8" s="11"/>
    </row>
    <row r="9" spans="1:5">
      <c r="A9" s="3" t="s">
        <v>74</v>
      </c>
      <c r="B9" s="6">
        <f>SUM(B5:B8)</f>
        <v>21794.89</v>
      </c>
      <c r="C9" s="4">
        <f>PRODUCT(B9,66)</f>
        <v>1438462.74</v>
      </c>
    </row>
    <row r="13" spans="1:5">
      <c r="A13" s="11" t="s">
        <v>4</v>
      </c>
    </row>
    <row r="15" spans="1:5" s="14" customFormat="1" ht="15.75" customHeight="1">
      <c r="A15" s="31"/>
      <c r="B15" s="32" t="s">
        <v>72</v>
      </c>
      <c r="C15" s="31" t="s">
        <v>71</v>
      </c>
      <c r="D15" s="32" t="s">
        <v>13</v>
      </c>
      <c r="E15" s="15"/>
    </row>
    <row r="16" spans="1:5" s="14" customFormat="1" ht="15.75" customHeight="1">
      <c r="A16" s="15" t="s">
        <v>88</v>
      </c>
      <c r="B16" s="28">
        <f t="shared" ref="B16:B22" si="0">QUOTIENT(C16, 66)</f>
        <v>9558</v>
      </c>
      <c r="C16" s="29">
        <v>630850</v>
      </c>
      <c r="D16" s="15" t="s">
        <v>73</v>
      </c>
    </row>
    <row r="17" spans="1:6" s="14" customFormat="1" ht="15.75" customHeight="1">
      <c r="A17" s="15" t="s">
        <v>89</v>
      </c>
      <c r="B17" s="28">
        <f t="shared" si="0"/>
        <v>530</v>
      </c>
      <c r="C17" s="30">
        <v>35000</v>
      </c>
      <c r="D17" s="15" t="s">
        <v>73</v>
      </c>
    </row>
    <row r="18" spans="1:6" s="14" customFormat="1" ht="15.75" customHeight="1">
      <c r="A18" s="15" t="s">
        <v>90</v>
      </c>
      <c r="B18" s="28">
        <f t="shared" si="0"/>
        <v>795</v>
      </c>
      <c r="C18" s="30">
        <v>52500</v>
      </c>
      <c r="D18" s="15" t="s">
        <v>73</v>
      </c>
    </row>
    <row r="19" spans="1:6" s="14" customFormat="1" ht="15.75" customHeight="1">
      <c r="A19" s="15" t="s">
        <v>91</v>
      </c>
      <c r="B19" s="49">
        <f t="shared" si="0"/>
        <v>631</v>
      </c>
      <c r="C19" s="50">
        <v>41700</v>
      </c>
      <c r="D19" s="15" t="s">
        <v>73</v>
      </c>
    </row>
    <row r="20" spans="1:6" s="14" customFormat="1" ht="15.75" customHeight="1">
      <c r="A20" s="15" t="s">
        <v>92</v>
      </c>
      <c r="B20" s="49">
        <f t="shared" si="0"/>
        <v>296</v>
      </c>
      <c r="C20" s="51">
        <v>19559</v>
      </c>
      <c r="D20" s="15" t="s">
        <v>73</v>
      </c>
    </row>
    <row r="21" spans="1:6" s="14" customFormat="1" ht="15.75" customHeight="1">
      <c r="A21" s="15" t="s">
        <v>93</v>
      </c>
      <c r="B21" s="49">
        <f t="shared" si="0"/>
        <v>2370</v>
      </c>
      <c r="C21" s="52">
        <v>156470</v>
      </c>
      <c r="D21" s="15" t="s">
        <v>73</v>
      </c>
    </row>
    <row r="22" spans="1:6">
      <c r="A22" s="15" t="s">
        <v>94</v>
      </c>
      <c r="B22" s="53">
        <f t="shared" si="0"/>
        <v>1170</v>
      </c>
      <c r="C22" s="48">
        <v>77250</v>
      </c>
      <c r="D22" s="15" t="s">
        <v>73</v>
      </c>
    </row>
    <row r="23" spans="1:6">
      <c r="A23" s="15"/>
      <c r="B23" s="7"/>
      <c r="C23" s="7"/>
    </row>
    <row r="24" spans="1:6">
      <c r="A24" s="27" t="s">
        <v>75</v>
      </c>
      <c r="B24" s="6">
        <f>SUM(B16:B22)</f>
        <v>15350</v>
      </c>
      <c r="C24" s="6">
        <f>SUM(C16:C22)</f>
        <v>1013329</v>
      </c>
    </row>
    <row r="28" spans="1:6">
      <c r="A28" s="4" t="s">
        <v>76</v>
      </c>
      <c r="B28" s="4">
        <f>SUM(B9,-B24)</f>
        <v>6444.8899999999994</v>
      </c>
    </row>
    <row r="31" spans="1:6">
      <c r="F31" s="33"/>
    </row>
    <row r="32" spans="1:6">
      <c r="F32" s="33"/>
    </row>
    <row r="33" spans="6:6">
      <c r="F33" s="33"/>
    </row>
    <row r="34" spans="6:6">
      <c r="F34" s="3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Itemized Expenses</vt:lpstr>
      <vt:lpstr>Balance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Vijay Shanmugam</cp:lastModifiedBy>
  <dcterms:created xsi:type="dcterms:W3CDTF">2016-02-03T02:43:08Z</dcterms:created>
  <dcterms:modified xsi:type="dcterms:W3CDTF">2016-03-20T14:19:34Z</dcterms:modified>
</cp:coreProperties>
</file>